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58BFBFD8-A51C-4C2B-B16A-0FABB0691642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ΠΕ2 ΠΑΘΟΛΟΓΟΙ - ΓΕΝ. ΚΑΤΑΤΑΞΗ" sheetId="4" r:id="rId1"/>
    <sheet name="ΠΕ2 ΠΑΘΟΛΟΓΟΙ - ΠΡΟΣΛΗΠΤΕΟΙ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5" l="1"/>
  <c r="Q8" i="5"/>
  <c r="S8" i="5"/>
  <c r="U8" i="5"/>
  <c r="W8" i="5"/>
  <c r="Y8" i="5"/>
  <c r="AA8" i="5"/>
  <c r="AC8" i="5"/>
  <c r="AI8" i="5"/>
  <c r="AJ8" i="5"/>
  <c r="AG8" i="5"/>
  <c r="AE8" i="5"/>
  <c r="M8" i="5"/>
  <c r="H5" i="5"/>
  <c r="Q5" i="5"/>
  <c r="S5" i="5"/>
  <c r="U5" i="5"/>
  <c r="W5" i="5"/>
  <c r="Y5" i="5"/>
  <c r="AA5" i="5"/>
  <c r="AC5" i="5"/>
  <c r="AI5" i="5"/>
  <c r="AJ5" i="5"/>
  <c r="AG5" i="5"/>
  <c r="AE5" i="5"/>
  <c r="M5" i="5"/>
  <c r="AE5" i="4"/>
  <c r="AE4" i="4"/>
  <c r="AG5" i="4"/>
  <c r="AG4" i="4"/>
  <c r="AI5" i="4"/>
  <c r="AI4" i="4"/>
  <c r="Y5" i="4"/>
  <c r="Y4" i="4"/>
  <c r="AA4" i="4"/>
  <c r="M5" i="4"/>
  <c r="M4" i="4"/>
  <c r="AC5" i="4"/>
  <c r="AC4" i="4"/>
  <c r="AA5" i="4"/>
  <c r="S5" i="4"/>
  <c r="S4" i="4"/>
  <c r="U5" i="4"/>
  <c r="U4" i="4"/>
  <c r="W5" i="4"/>
  <c r="W4" i="4"/>
  <c r="Q5" i="4"/>
  <c r="Q4" i="4"/>
  <c r="H5" i="4"/>
  <c r="AJ5" i="4"/>
  <c r="H4" i="4"/>
  <c r="AJ4" i="4"/>
</calcChain>
</file>

<file path=xl/sharedStrings.xml><?xml version="1.0" encoding="utf-8"?>
<sst xmlns="http://schemas.openxmlformats.org/spreadsheetml/2006/main" count="458" uniqueCount="44">
  <si>
    <t>ΤΥΠΙΚΑ ΠΡΟΣΟΝΤΑ</t>
  </si>
  <si>
    <t>Α/Α</t>
  </si>
  <si>
    <t>ΑΡΙΣΤΗ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</si>
  <si>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</si>
  <si>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</si>
  <si>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</si>
  <si>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</si>
  <si>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</si>
  <si>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</si>
  <si>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</si>
  <si>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</si>
  <si>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</si>
  <si>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</si>
  <si>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Ή ΤΕΚΝΟ ΠΟΛΥΤΕΚΝΩΝ</t>
  </si>
  <si>
    <t>ΤΙΤΛΟΣ ΣΠΟΥΔΩΝ  (κωδ. 001)</t>
  </si>
  <si>
    <t>ΑΔΕΙΑ ΑΣΚΗΣΗΣ ΙΑΤΡΙΚΟΥ ΕΠΑΓΓΕΛΜΑΤΟΣ (κωδ. 101)</t>
  </si>
  <si>
    <t>ΑΔΕΙΑ ΕΙΔΙΚΟΤΗΤΑΣ (κωδ. 103)</t>
  </si>
  <si>
    <t>ΥΠΗΡΕΣΙΑ ΥΠΑΙΘΡΟΥ (κωδ. 122)</t>
  </si>
  <si>
    <t>ΒΕΒΑΙΩΣΗ ΙΑΤΡΙΚΟΥ ΣΥΛΛΟΓΟΥ (κωδ. 123)</t>
  </si>
  <si>
    <t>ΜΕΤΑΠΤΥΧΙΑΚΟΣ ΤΙΤΛΟΣ ΣΤΟ ΓΝΩΣΤΙΚΟ ΑΝΤΙΚΕΙΜΕΝΟ (κωδ.201)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</si>
  <si>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</si>
  <si>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</si>
  <si>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</si>
  <si>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(κωδ.205)</t>
  </si>
  <si>
    <t>ΓΝΩΣΗ ΤΡΙΤΗΣ ΞΕΝΗΣ ΓΛΩΣΣΑΣ (κωδ. 206)</t>
  </si>
  <si>
    <t>ΓΝΩΣΗ ΑΓΓΛΙΚΗΣ ΓΛΩΣΣΑΣ (κωδ. 207)</t>
  </si>
  <si>
    <t>ΕΜΠΕΙΡΙΑ ΣΤΟ ΑΝΤΙΚΕΙΜΕΝΟ (έως και 84 μήνες) (κωδ. 212)</t>
  </si>
  <si>
    <t>ΕΜΠΕΙΡΙΑ ΣΕ Β/ΘΜΙΟ Ή Γ/ΘΜΙΟ ΝΟΣΗΛΕΥΤΙΚΟ ΙΔΡΥΜΑ (έως και 24 μήνες) (κωδ. 211)</t>
  </si>
  <si>
    <t>ΔΕΥΤΕΡΟΣ ΤΙΤΛΟΣ ΣΠΟΥΔΩΝ ΣΤΟ ΓΝΩΣΤΙΚΟ ΑΝΤΙΚΕΙΜΕΝΟ (κωδ. 208)</t>
  </si>
  <si>
    <t>ΠΡΟΣΘΕΤΑ - ΜΟΡΙΟΔΟΤΟΥΜΕΝΑ ΠΡΟΣΟΝΤΑ</t>
  </si>
  <si>
    <t>ΑΡΙΘΜΟΣ ΠΡΩΤΟΚΟΛΛΟΥ ΑΙΤΗΣΗΣ</t>
  </si>
  <si>
    <t>2134/01-10-0218</t>
  </si>
  <si>
    <t>ΒΑΡΚΑΡΑΚΗΣ</t>
  </si>
  <si>
    <t>ΓΕΩΡΓΙΟΣ</t>
  </si>
  <si>
    <t>1357/28-09-2018</t>
  </si>
  <si>
    <t>ΚΟΥΤΣΟΣΤΑΘΗΣ</t>
  </si>
  <si>
    <t>ΕΥΣΤΑΘΙΟΣ</t>
  </si>
  <si>
    <t>4 ΤΕΛΕΥΤΑΙΑ ΣΤΟΙΧΕΙΑ ΑΔΤ</t>
  </si>
  <si>
    <t>ΠΑΡΑΤΗΡΗΣΕΙΣ</t>
  </si>
  <si>
    <t>Μία θέση Με Γενική Εμπειρία</t>
  </si>
  <si>
    <t>Μία θέση Πολυτέκνων ή Τέκνων Πολυτέκνων Με Εμπειρία</t>
  </si>
  <si>
    <t xml:space="preserve">*Η θέση Πολυτέκνων ή Τέκνων Πολυτέκνων Με Εμπειρία, ελλείψει υποψηφιοτήτων, καταλαμβάνεται από υποψήφιο για τη Γενική Θέση Με Εμπειρία </t>
  </si>
  <si>
    <t>ΠΕ2 - ΠΑΘΟΛΟΓΟΙ
ΠΡΟΣΩΡΙΝΟΣ ΠΙΝΑΚΑΣ ΓΕΝΙΚΗΣ ΚΑΤΑΤΑΞΗΣ
(ΜΙΑ ΘΕΣΗ ΜΕ ΓΕΝΙΚΗ ΕΜΠΕΙΡΙΑ ΚΑΙ ΜΙΑ ΘΕΣΗ ΠΟΛΥΤΕΚΝΩΝ ή ΤΕΚΝΩΝ ΠΟΛΥΤΕΚΝΩΝ)</t>
  </si>
  <si>
    <t>ΠΕ2 - ΠΑΘΟΛΟΓΟΙ
ΠΡΟΣΩΡΙΝΟΣ ΠΙΝΑΚΑΣ ΠΡΟΣΛΗΠΤΕΩΝ
(ΜΙΑ ΘΕΣΗ ΜΕ ΓΕΝΙΚΗ ΕΜΠΕΙΡΙΑ ΚΑΙ ΜΙΑ ΘΕΣΗ ΠΟΛΥΤΕΚΝΩΝ ή ΤΕΚΝΩΝ ΠΟΛΥΤΕΚΝΩΝ)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</si>
</sst>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"/>
  <sheetViews>
    <sheetView workbookViewId="0">
      <pane xSplit="5" topLeftCell="F1" activePane="topRight" state="frozen"/>
      <selection pane="topRight" activeCell="AK5" sqref="AK5"/>
    </sheetView>
  </sheetViews>
  <sheetFormatPr defaultColWidth="9.109375" defaultRowHeight="14.4" x14ac:dyDescent="0.3"/>
  <cols>
    <col min="1" max="1" width="4.44140625" style="1" customWidth="1"/>
    <col min="2" max="3" width="17.44140625" style="1" customWidth="1"/>
    <col min="4" max="4" width="25.109375" style="1" customWidth="1"/>
    <col min="5" max="5" width="25.33203125" style="1" customWidth="1"/>
    <col min="6" max="7" width="9.6640625" style="1" customWidth="1"/>
    <col min="8" max="8" width="7.33203125" style="1" customWidth="1"/>
    <col min="9" max="9" width="15" style="1" customWidth="1"/>
    <col min="10" max="10" width="12.6640625" style="1" customWidth="1"/>
    <col min="11" max="11" width="9.88671875" style="1" customWidth="1"/>
    <col min="12" max="12" width="10.88671875" style="1" customWidth="1"/>
    <col min="13" max="13" width="15" style="1" customWidth="1"/>
    <col min="14" max="15" width="14" style="1" customWidth="1"/>
    <col min="16" max="16" width="16.33203125" style="1" customWidth="1"/>
    <col min="17" max="17" width="7.33203125" style="1" customWidth="1"/>
    <col min="18" max="18" width="16.109375" style="1" customWidth="1"/>
    <col min="19" max="19" width="7.33203125" style="1" customWidth="1"/>
    <col min="20" max="20" width="13.88671875" style="1" customWidth="1"/>
    <col min="21" max="21" width="7.33203125" style="1" customWidth="1"/>
    <col min="22" max="22" width="15.33203125" style="1" customWidth="1"/>
    <col min="23" max="23" width="7.33203125" style="1" customWidth="1"/>
    <col min="24" max="24" width="11" style="1" customWidth="1"/>
    <col min="25" max="25" width="7.33203125" style="1" customWidth="1"/>
    <col min="26" max="26" width="11.44140625" style="1" customWidth="1"/>
    <col min="27" max="27" width="7.33203125" style="1" customWidth="1"/>
    <col min="28" max="28" width="11.44140625" style="1" customWidth="1"/>
    <col min="29" max="29" width="7.33203125" style="1" customWidth="1"/>
    <col min="30" max="30" width="14.33203125" style="1" customWidth="1"/>
    <col min="31" max="31" width="7.33203125" style="1" customWidth="1"/>
    <col min="32" max="32" width="17.6640625" style="1" customWidth="1"/>
    <col min="33" max="33" width="7.109375" style="1" customWidth="1"/>
    <col min="34" max="34" width="16.88671875" style="1" customWidth="1"/>
    <col min="35" max="35" width="7.88671875" style="1" customWidth="1"/>
    <col min="36" max="36" width="9.5546875" style="1" customWidth="1"/>
    <col min="37" max="37" width="20.88671875" style="1" customWidth="1"/>
    <col min="38" max="45" width="9.109375" style="13"/>
    <col min="46" max="47" width="9.109375" style="13" hidden="1" customWidth="1"/>
    <col min="48" max="62" width="9.109375" style="13"/>
    <col min="63" max="16384" width="9.109375" style="1"/>
  </cols>
  <sheetData>
    <row r="1" spans="1:62" ht="127.2" customHeight="1" x14ac:dyDescent="0.3">
      <c r="A1" s="43" t="s">
        <v>42</v>
      </c>
      <c r="B1" s="44"/>
      <c r="C1" s="44"/>
      <c r="D1" s="44"/>
      <c r="E1" s="44"/>
      <c r="F1" s="6"/>
      <c r="G1" s="6"/>
      <c r="H1" s="6"/>
      <c r="I1" s="6"/>
      <c r="J1" s="6"/>
      <c r="K1" s="3"/>
      <c r="L1" s="3"/>
      <c r="M1" s="9"/>
      <c r="N1" s="9"/>
      <c r="O1" s="16"/>
      <c r="P1" s="6"/>
      <c r="Q1" s="6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6"/>
      <c r="AK1" s="7"/>
    </row>
    <row r="2" spans="1:62" s="2" customFormat="1" ht="15.6" x14ac:dyDescent="0.3">
      <c r="A2" s="33" t="s">
        <v>6</v>
      </c>
      <c r="B2" s="34"/>
      <c r="C2" s="34"/>
      <c r="D2" s="34"/>
      <c r="E2" s="34"/>
      <c r="F2" s="31" t="s">
        <v>0</v>
      </c>
      <c r="G2" s="31"/>
      <c r="H2" s="31"/>
      <c r="I2" s="31"/>
      <c r="J2" s="31"/>
      <c r="K2" s="32"/>
      <c r="L2" s="32"/>
      <c r="M2" s="17"/>
      <c r="N2" s="17"/>
      <c r="O2" s="17"/>
      <c r="P2" s="34" t="s">
        <v>29</v>
      </c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7"/>
      <c r="AJ2" s="35" t="s">
        <v>9</v>
      </c>
      <c r="AK2" s="18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</row>
    <row r="3" spans="1:62" s="7" customFormat="1" ht="94.5" customHeight="1" x14ac:dyDescent="0.3">
      <c r="A3" s="3" t="s">
        <v>1</v>
      </c>
      <c r="B3" s="3" t="s">
        <v>30</v>
      </c>
      <c r="C3" s="8" t="s">
        <v>37</v>
      </c>
      <c r="D3" s="8" t="s">
        <v>7</v>
      </c>
      <c r="E3" s="3" t="s">
        <v>8</v>
      </c>
      <c r="F3" s="6" t="s">
        <v>14</v>
      </c>
      <c r="G3" s="6" t="s">
        <v>10</v>
      </c>
      <c r="H3" s="6" t="s">
        <v>3</v>
      </c>
      <c r="I3" s="6" t="s">
        <v>15</v>
      </c>
      <c r="J3" s="6" t="s">
        <v>16</v>
      </c>
      <c r="K3" s="3" t="s">
        <v>17</v>
      </c>
      <c r="L3" s="3" t="s">
        <v>18</v>
      </c>
      <c r="M3" s="9"/>
      <c r="N3" s="10" t="s">
        <v>11</v>
      </c>
      <c r="O3" s="11" t="s">
        <v>13</v>
      </c>
      <c r="P3" s="5" t="s">
        <v>19</v>
      </c>
      <c r="Q3" s="3" t="s">
        <v>3</v>
      </c>
      <c r="R3" s="6" t="s">
        <v>20</v>
      </c>
      <c r="S3" s="6" t="s">
        <v>3</v>
      </c>
      <c r="T3" s="3" t="s">
        <v>21</v>
      </c>
      <c r="U3" s="3" t="s">
        <v>3</v>
      </c>
      <c r="V3" s="3" t="s">
        <v>22</v>
      </c>
      <c r="W3" s="3" t="s">
        <v>3</v>
      </c>
      <c r="X3" s="3" t="s">
        <v>23</v>
      </c>
      <c r="Y3" s="3" t="s">
        <v>3</v>
      </c>
      <c r="Z3" s="3" t="s">
        <v>24</v>
      </c>
      <c r="AA3" s="3" t="s">
        <v>3</v>
      </c>
      <c r="AB3" s="3" t="s">
        <v>25</v>
      </c>
      <c r="AC3" s="8" t="s">
        <v>3</v>
      </c>
      <c r="AD3" s="3" t="s">
        <v>28</v>
      </c>
      <c r="AE3" s="3" t="s">
        <v>3</v>
      </c>
      <c r="AF3" s="3" t="s">
        <v>27</v>
      </c>
      <c r="AG3" s="3" t="s">
        <v>3</v>
      </c>
      <c r="AH3" s="3" t="s">
        <v>26</v>
      </c>
      <c r="AI3" s="4" t="s">
        <v>3</v>
      </c>
      <c r="AJ3" s="36"/>
      <c r="AK3" s="12" t="s">
        <v>38</v>
      </c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</row>
    <row r="4" spans="1:62" s="28" customFormat="1" x14ac:dyDescent="0.3">
      <c r="A4" s="23">
        <v>1</v>
      </c>
      <c r="B4" s="23" t="s">
        <v>31</v>
      </c>
      <c r="C4" s="23">
        <v>5970</v>
      </c>
      <c r="D4" s="23" t="s">
        <v>32</v>
      </c>
      <c r="E4" s="23" t="s">
        <v>33</v>
      </c>
      <c r="F4" s="24" t="s">
        <v>4</v>
      </c>
      <c r="G4" s="24">
        <v>5</v>
      </c>
      <c r="H4" s="24">
        <f>G4*110</f>
        <v>550</v>
      </c>
      <c r="I4" s="24" t="s">
        <v>4</v>
      </c>
      <c r="J4" s="24" t="s">
        <v>4</v>
      </c>
      <c r="K4" s="23" t="s">
        <v>4</v>
      </c>
      <c r="L4" s="23" t="s">
        <v>4</v>
      </c>
      <c r="M4" s="25" t="str">
        <f>IF(AND(F4="ΝΑΙ",IF(I4="ΝΑΙ",J4="ΝΑΙ",)*AND(K4="ΝΑΙ",L4="ΝΑΙ")),"ΟΚ","ΑΠΟΡΡΙΠΤΕΤΑΙ")</f>
        <v>ΟΚ</v>
      </c>
      <c r="N4" s="25" t="s">
        <v>4</v>
      </c>
      <c r="O4" s="25"/>
      <c r="P4" s="24" t="s">
        <v>12</v>
      </c>
      <c r="Q4" s="23">
        <f>IF(P4="ΝΑΙ",120,0)</f>
        <v>0</v>
      </c>
      <c r="R4" s="24" t="s">
        <v>12</v>
      </c>
      <c r="S4" s="24">
        <f>IF(R4="ΝΑΙ",60,0)</f>
        <v>0</v>
      </c>
      <c r="T4" s="23" t="s">
        <v>12</v>
      </c>
      <c r="U4" s="23">
        <f>IF(T4="ΝΑΙ",250,0)</f>
        <v>0</v>
      </c>
      <c r="V4" s="23" t="s">
        <v>12</v>
      </c>
      <c r="W4" s="23">
        <f>IF(V4="ΝΑΙ",120,0)</f>
        <v>0</v>
      </c>
      <c r="X4" s="23" t="s">
        <v>2</v>
      </c>
      <c r="Y4" s="23">
        <f>IF(X4="ΑΡΙΣΤΗ",70,IF(X4="ΠΟΛΥ ΚΑΛΗ",50,IF(X4="ΚΑΛΗ",30,)))</f>
        <v>70</v>
      </c>
      <c r="Z4" s="23"/>
      <c r="AA4" s="23">
        <f>IF(Z4="ΑΡΙΣΤΗ",70,IF(Z4="ΠΟΛΥ ΚΑΛΗ",50,IF(Z4="ΚΑΛΗ",30,)))</f>
        <v>0</v>
      </c>
      <c r="AB4" s="23"/>
      <c r="AC4" s="23">
        <f>IF(AB4="ΑΡΙΣΤΗ",70,IF(AB4="ΠΟΛΥ ΚΑΛΗ",50,IF(AB4="ΚΑΛΗ",30,)))</f>
        <v>0</v>
      </c>
      <c r="AD4" s="23" t="s">
        <v>12</v>
      </c>
      <c r="AE4" s="23">
        <f>IF(AD4="ΝΑΙ",150,0)</f>
        <v>0</v>
      </c>
      <c r="AF4" s="23">
        <v>24</v>
      </c>
      <c r="AG4" s="23">
        <f>AF4*17</f>
        <v>408</v>
      </c>
      <c r="AH4" s="23">
        <v>84</v>
      </c>
      <c r="AI4" s="26">
        <f>AH4*7</f>
        <v>588</v>
      </c>
      <c r="AJ4" s="27">
        <f>H4+Q4+S4+U4+W4+Y4+AA4+AC4+AI4</f>
        <v>1208</v>
      </c>
      <c r="AK4" s="23" t="s">
        <v>11</v>
      </c>
      <c r="AT4" s="28" t="s">
        <v>4</v>
      </c>
      <c r="AU4" s="28" t="s">
        <v>2</v>
      </c>
    </row>
    <row r="5" spans="1:62" ht="59.25" customHeight="1" x14ac:dyDescent="0.3">
      <c r="A5" s="3">
        <v>2</v>
      </c>
      <c r="B5" s="3" t="s">
        <v>34</v>
      </c>
      <c r="C5" s="3">
        <v>8934</v>
      </c>
      <c r="D5" s="3" t="s">
        <v>35</v>
      </c>
      <c r="E5" s="3" t="s">
        <v>36</v>
      </c>
      <c r="F5" s="6" t="s">
        <v>4</v>
      </c>
      <c r="G5" s="6">
        <v>6.62</v>
      </c>
      <c r="H5" s="6">
        <f t="shared" ref="H5" si="0">G5*110</f>
        <v>728.2</v>
      </c>
      <c r="I5" s="6" t="s">
        <v>4</v>
      </c>
      <c r="J5" s="6" t="s">
        <v>4</v>
      </c>
      <c r="K5" s="3" t="s">
        <v>4</v>
      </c>
      <c r="L5" s="3" t="s">
        <v>4</v>
      </c>
      <c r="M5" s="9" t="str">
        <f t="shared" ref="M5" si="1">IF(AND(F5="ΝΑΙ",IF(I5="ΝΑΙ",J5="ΝΑΙ",)*AND(K5="ΝΑΙ",L5="ΝΑΙ")),"ΟΚ","ΑΠΟΡΡΙΠΤΕΤΑΙ")</f>
        <v>ΟΚ</v>
      </c>
      <c r="N5" s="9" t="s">
        <v>12</v>
      </c>
      <c r="O5" s="9"/>
      <c r="P5" s="6" t="s">
        <v>12</v>
      </c>
      <c r="Q5" s="3">
        <f t="shared" ref="Q5" si="2">IF(P5="ΝΑΙ",120,0)</f>
        <v>0</v>
      </c>
      <c r="R5" s="6" t="s">
        <v>12</v>
      </c>
      <c r="S5" s="6">
        <f t="shared" ref="S5" si="3">IF(R5="ΝΑΙ",60,0)</f>
        <v>0</v>
      </c>
      <c r="T5" s="3"/>
      <c r="U5" s="3">
        <f t="shared" ref="U5" si="4">IF(T5="ΝΑΙ",250,0)</f>
        <v>0</v>
      </c>
      <c r="V5" s="3" t="s">
        <v>12</v>
      </c>
      <c r="W5" s="3">
        <f t="shared" ref="W5" si="5">IF(V5="ΝΑΙ",120,0)</f>
        <v>0</v>
      </c>
      <c r="X5" s="3"/>
      <c r="Y5" s="3">
        <f t="shared" ref="Y5" si="6">IF(X5="ΑΡΙΣΤΗ",70,IF(X5="ΠΟΛΥ ΚΑΛΗ",50,IF(X5="ΚΑΛΗ",30,)))</f>
        <v>0</v>
      </c>
      <c r="Z5" s="3"/>
      <c r="AA5" s="3">
        <f t="shared" ref="AA5" si="7">IF(Z5="ΑΡΙΣΤΗ",70,IF(Z5="ΠΟΛΥ ΚΑΛΗ",50,IF(Z5="ΚΑΛΗ",30,)))</f>
        <v>0</v>
      </c>
      <c r="AB5" s="3" t="s">
        <v>2</v>
      </c>
      <c r="AC5" s="3">
        <f t="shared" ref="AC5" si="8">IF(AB5="ΑΡΙΣΤΗ",70,IF(AB5="ΠΟΛΥ ΚΑΛΗ",50,IF(AB5="ΚΑΛΗ",30,)))</f>
        <v>70</v>
      </c>
      <c r="AD5" s="3"/>
      <c r="AE5" s="3">
        <f t="shared" ref="AE5" si="9">IF(AD5="ΝΑΙ",150,0)</f>
        <v>0</v>
      </c>
      <c r="AF5" s="3"/>
      <c r="AG5" s="3">
        <f t="shared" ref="AG5" si="10">AF5*17</f>
        <v>0</v>
      </c>
      <c r="AH5" s="3">
        <v>20</v>
      </c>
      <c r="AI5" s="4">
        <f t="shared" ref="AI5" si="11">AH5*7</f>
        <v>140</v>
      </c>
      <c r="AJ5" s="19">
        <f t="shared" ref="AJ5" si="12">H5+Q5+S5+U5+W5+Y5+AA5+AC5+AI5</f>
        <v>938.2</v>
      </c>
      <c r="AK5" s="3"/>
      <c r="AT5" s="13" t="s">
        <v>12</v>
      </c>
      <c r="AU5" s="13" t="s">
        <v>5</v>
      </c>
    </row>
  </sheetData>
  <mergeCells count="5">
    <mergeCell ref="F2:L2"/>
    <mergeCell ref="A2:E2"/>
    <mergeCell ref="AJ2:AJ3"/>
    <mergeCell ref="P2:AI2"/>
    <mergeCell ref="A1:E1"/>
  </mergeCells>
  <dataValidations count="5">
    <dataValidation type="whole" allowBlank="1" showInputMessage="1" showErrorMessage="1" errorTitle="ΠΡΟΣΟΧΗ!" error="ΑΠΟ 1 ΕΩΣ 24 ΜΗΝΕΣ" sqref="AF4:AF5" xr:uid="{00000000-0002-0000-0000-000000000000}">
      <formula1>1</formula1>
      <formula2>24</formula2>
    </dataValidation>
    <dataValidation type="list" allowBlank="1" showInputMessage="1" showErrorMessage="1" sqref="T4:T5 I4:L5 N4:P5 F4:F5 V4:V5 R4:R5 AD4:AD5" xr:uid="{00000000-0002-0000-0000-000002000000}">
      <formula1>$AT$4:$AT$5</formula1>
    </dataValidation>
    <dataValidation type="whole" allowBlank="1" showInputMessage="1" showErrorMessage="1" errorTitle="ΠΡΟΣΟΧΗ!" error="ΑΠΟ 1 ΕΩΣ 84 ΜΗΝΕΣ" sqref="AH4:AH5" xr:uid="{00000000-0002-0000-0000-000003000000}">
      <formula1>1</formula1>
      <formula2>84</formula2>
    </dataValidation>
    <dataValidation type="decimal" allowBlank="1" showInputMessage="1" showErrorMessage="1" sqref="G4:G5" xr:uid="{00000000-0002-0000-0000-000004000000}">
      <formula1>5</formula1>
      <formula2>10</formula2>
    </dataValidation>
    <dataValidation type="list" allowBlank="1" showInputMessage="1" showErrorMessage="1" sqref="Z4:Z5 AB4:AB5 X4:X5" xr:uid="{00000000-0002-0000-0000-000001000000}">
      <formula1>$AU$4:$AU$5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9"/>
  <sheetViews>
    <sheetView tabSelected="1" topLeftCell="A4" workbookViewId="0">
      <selection activeCell="AJ7" sqref="AJ7"/>
    </sheetView>
  </sheetViews>
  <sheetFormatPr defaultColWidth="9.109375" defaultRowHeight="14.4" x14ac:dyDescent="0.3"/>
  <cols>
    <col min="1" max="1" width="4.44140625" style="1" customWidth="1"/>
    <col min="2" max="3" width="17.44140625" style="1" customWidth="1"/>
    <col min="4" max="4" width="25.109375" style="1" customWidth="1"/>
    <col min="5" max="5" width="25.33203125" style="1" customWidth="1"/>
    <col min="6" max="7" width="9.6640625" style="1" customWidth="1"/>
    <col min="8" max="8" width="7.33203125" style="1" customWidth="1"/>
    <col min="9" max="9" width="15" style="1" customWidth="1"/>
    <col min="10" max="10" width="12.6640625" style="1" customWidth="1"/>
    <col min="11" max="11" width="9.88671875" style="1" customWidth="1"/>
    <col min="12" max="12" width="10.88671875" style="1" customWidth="1"/>
    <col min="13" max="13" width="15" style="1" customWidth="1"/>
    <col min="14" max="15" width="14" style="1" customWidth="1"/>
    <col min="16" max="16" width="16.33203125" style="1" customWidth="1"/>
    <col min="17" max="17" width="7.33203125" style="1" customWidth="1"/>
    <col min="18" max="18" width="16.109375" style="1" customWidth="1"/>
    <col min="19" max="19" width="7.33203125" style="1" customWidth="1"/>
    <col min="20" max="20" width="13.88671875" style="1" customWidth="1"/>
    <col min="21" max="21" width="7.33203125" style="1" customWidth="1"/>
    <col min="22" max="22" width="15.33203125" style="1" customWidth="1"/>
    <col min="23" max="23" width="7.33203125" style="1" customWidth="1"/>
    <col min="24" max="24" width="11" style="1" customWidth="1"/>
    <col min="25" max="25" width="7.33203125" style="1" customWidth="1"/>
    <col min="26" max="26" width="11.44140625" style="1" customWidth="1"/>
    <col min="27" max="27" width="7.33203125" style="1" customWidth="1"/>
    <col min="28" max="28" width="11.44140625" style="1" customWidth="1"/>
    <col min="29" max="29" width="7.33203125" style="1" customWidth="1"/>
    <col min="30" max="30" width="14.33203125" style="1" customWidth="1"/>
    <col min="31" max="31" width="7.33203125" style="1" customWidth="1"/>
    <col min="32" max="32" width="17.6640625" style="1" customWidth="1"/>
    <col min="33" max="33" width="7.109375" style="1" customWidth="1"/>
    <col min="34" max="34" width="16.88671875" style="1" customWidth="1"/>
    <col min="35" max="35" width="7.88671875" style="1" customWidth="1"/>
    <col min="36" max="36" width="9.5546875" style="1" customWidth="1"/>
    <col min="37" max="44" width="9.109375" style="13"/>
    <col min="45" max="46" width="9.109375" style="13" hidden="1" customWidth="1"/>
    <col min="47" max="61" width="9.109375" style="13"/>
    <col min="62" max="16384" width="9.109375" style="1"/>
  </cols>
  <sheetData>
    <row r="1" spans="1:61" ht="127.2" customHeight="1" x14ac:dyDescent="0.3">
      <c r="A1" s="43" t="s">
        <v>43</v>
      </c>
      <c r="B1" s="44"/>
      <c r="C1" s="44"/>
      <c r="D1" s="44"/>
      <c r="E1" s="44"/>
      <c r="F1" s="6"/>
      <c r="G1" s="6"/>
      <c r="H1" s="6"/>
      <c r="I1" s="6"/>
      <c r="J1" s="6"/>
      <c r="K1" s="3"/>
      <c r="L1" s="3"/>
      <c r="M1" s="9"/>
      <c r="N1" s="9"/>
      <c r="O1" s="16"/>
      <c r="P1" s="6"/>
      <c r="Q1" s="6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6"/>
    </row>
    <row r="2" spans="1:61" ht="34.799999999999997" customHeight="1" x14ac:dyDescent="0.3">
      <c r="A2" s="38" t="s">
        <v>39</v>
      </c>
      <c r="B2" s="39"/>
      <c r="C2" s="39"/>
      <c r="D2" s="39"/>
      <c r="E2" s="39"/>
      <c r="F2" s="6"/>
      <c r="G2" s="6"/>
      <c r="H2" s="6"/>
      <c r="I2" s="6"/>
      <c r="J2" s="6"/>
      <c r="K2" s="3"/>
      <c r="L2" s="3"/>
      <c r="M2" s="9"/>
      <c r="N2" s="9"/>
      <c r="O2" s="16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  <c r="AJ2" s="22"/>
    </row>
    <row r="3" spans="1:61" s="2" customFormat="1" ht="15.6" x14ac:dyDescent="0.3">
      <c r="A3" s="33" t="s">
        <v>6</v>
      </c>
      <c r="B3" s="34"/>
      <c r="C3" s="34"/>
      <c r="D3" s="34"/>
      <c r="E3" s="34"/>
      <c r="F3" s="31" t="s">
        <v>0</v>
      </c>
      <c r="G3" s="31"/>
      <c r="H3" s="31"/>
      <c r="I3" s="31"/>
      <c r="J3" s="31"/>
      <c r="K3" s="32"/>
      <c r="L3" s="32"/>
      <c r="M3" s="17"/>
      <c r="N3" s="17"/>
      <c r="O3" s="17"/>
      <c r="P3" s="34" t="s">
        <v>29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7"/>
      <c r="AJ3" s="35" t="s">
        <v>9</v>
      </c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s="7" customFormat="1" ht="94.5" customHeight="1" x14ac:dyDescent="0.3">
      <c r="A4" s="3" t="s">
        <v>1</v>
      </c>
      <c r="B4" s="3" t="s">
        <v>30</v>
      </c>
      <c r="C4" s="8" t="s">
        <v>37</v>
      </c>
      <c r="D4" s="8" t="s">
        <v>7</v>
      </c>
      <c r="E4" s="3" t="s">
        <v>8</v>
      </c>
      <c r="F4" s="6" t="s">
        <v>14</v>
      </c>
      <c r="G4" s="6" t="s">
        <v>10</v>
      </c>
      <c r="H4" s="6" t="s">
        <v>3</v>
      </c>
      <c r="I4" s="6" t="s">
        <v>15</v>
      </c>
      <c r="J4" s="6" t="s">
        <v>16</v>
      </c>
      <c r="K4" s="3" t="s">
        <v>17</v>
      </c>
      <c r="L4" s="3" t="s">
        <v>18</v>
      </c>
      <c r="M4" s="9"/>
      <c r="N4" s="10" t="s">
        <v>11</v>
      </c>
      <c r="O4" s="11" t="s">
        <v>13</v>
      </c>
      <c r="P4" s="5" t="s">
        <v>19</v>
      </c>
      <c r="Q4" s="3" t="s">
        <v>3</v>
      </c>
      <c r="R4" s="6" t="s">
        <v>20</v>
      </c>
      <c r="S4" s="6" t="s">
        <v>3</v>
      </c>
      <c r="T4" s="3" t="s">
        <v>21</v>
      </c>
      <c r="U4" s="3" t="s">
        <v>3</v>
      </c>
      <c r="V4" s="3" t="s">
        <v>22</v>
      </c>
      <c r="W4" s="3" t="s">
        <v>3</v>
      </c>
      <c r="X4" s="3" t="s">
        <v>23</v>
      </c>
      <c r="Y4" s="3" t="s">
        <v>3</v>
      </c>
      <c r="Z4" s="3" t="s">
        <v>24</v>
      </c>
      <c r="AA4" s="3" t="s">
        <v>3</v>
      </c>
      <c r="AB4" s="3" t="s">
        <v>25</v>
      </c>
      <c r="AC4" s="8" t="s">
        <v>3</v>
      </c>
      <c r="AD4" s="3" t="s">
        <v>28</v>
      </c>
      <c r="AE4" s="3" t="s">
        <v>3</v>
      </c>
      <c r="AF4" s="3" t="s">
        <v>27</v>
      </c>
      <c r="AG4" s="3" t="s">
        <v>3</v>
      </c>
      <c r="AH4" s="3" t="s">
        <v>26</v>
      </c>
      <c r="AI4" s="4" t="s">
        <v>3</v>
      </c>
      <c r="AJ4" s="3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</row>
    <row r="5" spans="1:61" s="28" customFormat="1" x14ac:dyDescent="0.3">
      <c r="A5" s="23">
        <v>1</v>
      </c>
      <c r="B5" s="23" t="s">
        <v>31</v>
      </c>
      <c r="C5" s="23">
        <v>5970</v>
      </c>
      <c r="D5" s="23" t="s">
        <v>32</v>
      </c>
      <c r="E5" s="23" t="s">
        <v>33</v>
      </c>
      <c r="F5" s="24" t="s">
        <v>4</v>
      </c>
      <c r="G5" s="24">
        <v>5</v>
      </c>
      <c r="H5" s="24">
        <f>G5*110</f>
        <v>550</v>
      </c>
      <c r="I5" s="24" t="s">
        <v>4</v>
      </c>
      <c r="J5" s="24" t="s">
        <v>4</v>
      </c>
      <c r="K5" s="23" t="s">
        <v>4</v>
      </c>
      <c r="L5" s="23" t="s">
        <v>4</v>
      </c>
      <c r="M5" s="25" t="str">
        <f>IF(AND(F5="ΝΑΙ",IF(I5="ΝΑΙ",J5="ΝΑΙ",)*AND(K5="ΝΑΙ",L5="ΝΑΙ")),"ΟΚ","ΑΠΟΡΡΙΠΤΕΤΑΙ")</f>
        <v>ΟΚ</v>
      </c>
      <c r="N5" s="25" t="s">
        <v>4</v>
      </c>
      <c r="O5" s="25"/>
      <c r="P5" s="24" t="s">
        <v>12</v>
      </c>
      <c r="Q5" s="23">
        <f>IF(P5="ΝΑΙ",120,0)</f>
        <v>0</v>
      </c>
      <c r="R5" s="24" t="s">
        <v>12</v>
      </c>
      <c r="S5" s="24">
        <f>IF(R5="ΝΑΙ",60,0)</f>
        <v>0</v>
      </c>
      <c r="T5" s="23" t="s">
        <v>12</v>
      </c>
      <c r="U5" s="23">
        <f>IF(T5="ΝΑΙ",250,0)</f>
        <v>0</v>
      </c>
      <c r="V5" s="23" t="s">
        <v>12</v>
      </c>
      <c r="W5" s="23">
        <f>IF(V5="ΝΑΙ",120,0)</f>
        <v>0</v>
      </c>
      <c r="X5" s="23" t="s">
        <v>2</v>
      </c>
      <c r="Y5" s="23">
        <f>IF(X5="ΑΡΙΣΤΗ",70,IF(X5="ΠΟΛΥ ΚΑΛΗ",50,IF(X5="ΚΑΛΗ",30,)))</f>
        <v>70</v>
      </c>
      <c r="Z5" s="23"/>
      <c r="AA5" s="23">
        <f>IF(Z5="ΑΡΙΣΤΗ",70,IF(Z5="ΠΟΛΥ ΚΑΛΗ",50,IF(Z5="ΚΑΛΗ",30,)))</f>
        <v>0</v>
      </c>
      <c r="AB5" s="23"/>
      <c r="AC5" s="23">
        <f>IF(AB5="ΑΡΙΣΤΗ",70,IF(AB5="ΠΟΛΥ ΚΑΛΗ",50,IF(AB5="ΚΑΛΗ",30,)))</f>
        <v>0</v>
      </c>
      <c r="AD5" s="23" t="s">
        <v>12</v>
      </c>
      <c r="AE5" s="23">
        <f>IF(AD5="ΝΑΙ",150,0)</f>
        <v>0</v>
      </c>
      <c r="AF5" s="23">
        <v>24</v>
      </c>
      <c r="AG5" s="23">
        <f>AF5*17</f>
        <v>408</v>
      </c>
      <c r="AH5" s="23">
        <v>84</v>
      </c>
      <c r="AI5" s="26">
        <f>AH5*7</f>
        <v>588</v>
      </c>
      <c r="AJ5" s="27">
        <f>H5+Q5+S5+U5+W5+Y5+AA5+AC5+AI5</f>
        <v>1208</v>
      </c>
      <c r="AS5" s="28" t="s">
        <v>4</v>
      </c>
      <c r="AT5" s="28" t="s">
        <v>2</v>
      </c>
    </row>
    <row r="6" spans="1:61" s="28" customFormat="1" ht="39" customHeight="1" x14ac:dyDescent="0.3">
      <c r="A6" s="40" t="s">
        <v>40</v>
      </c>
      <c r="B6" s="41"/>
      <c r="C6" s="41"/>
      <c r="D6" s="41"/>
      <c r="E6" s="41"/>
      <c r="F6" s="24"/>
      <c r="G6" s="24"/>
      <c r="H6" s="24"/>
      <c r="I6" s="24"/>
      <c r="J6" s="24"/>
      <c r="K6" s="23"/>
      <c r="L6" s="23"/>
      <c r="M6" s="25"/>
      <c r="N6" s="25"/>
      <c r="O6" s="25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30"/>
      <c r="AJ6" s="27"/>
    </row>
    <row r="7" spans="1:61" s="2" customFormat="1" ht="15.6" x14ac:dyDescent="0.3">
      <c r="A7" s="33" t="s">
        <v>6</v>
      </c>
      <c r="B7" s="34"/>
      <c r="C7" s="34"/>
      <c r="D7" s="34"/>
      <c r="E7" s="34"/>
      <c r="F7" s="31" t="s">
        <v>0</v>
      </c>
      <c r="G7" s="31"/>
      <c r="H7" s="31"/>
      <c r="I7" s="31"/>
      <c r="J7" s="31"/>
      <c r="K7" s="32"/>
      <c r="L7" s="32"/>
      <c r="M7" s="17"/>
      <c r="N7" s="17"/>
      <c r="O7" s="17"/>
      <c r="P7" s="34" t="s">
        <v>29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7"/>
      <c r="AJ7" s="27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</row>
    <row r="8" spans="1:61" ht="59.25" customHeight="1" x14ac:dyDescent="0.3">
      <c r="A8" s="3">
        <v>2</v>
      </c>
      <c r="B8" s="3" t="s">
        <v>34</v>
      </c>
      <c r="C8" s="3">
        <v>8934</v>
      </c>
      <c r="D8" s="3" t="s">
        <v>35</v>
      </c>
      <c r="E8" s="3" t="s">
        <v>36</v>
      </c>
      <c r="F8" s="6" t="s">
        <v>4</v>
      </c>
      <c r="G8" s="6">
        <v>6.62</v>
      </c>
      <c r="H8" s="6">
        <f t="shared" ref="H8" si="0">G8*110</f>
        <v>728.2</v>
      </c>
      <c r="I8" s="6" t="s">
        <v>4</v>
      </c>
      <c r="J8" s="6" t="s">
        <v>4</v>
      </c>
      <c r="K8" s="3" t="s">
        <v>4</v>
      </c>
      <c r="L8" s="3" t="s">
        <v>4</v>
      </c>
      <c r="M8" s="9" t="str">
        <f t="shared" ref="M8" si="1">IF(AND(F8="ΝΑΙ",IF(I8="ΝΑΙ",J8="ΝΑΙ",)*AND(K8="ΝΑΙ",L8="ΝΑΙ")),"ΟΚ","ΑΠΟΡΡΙΠΤΕΤΑΙ")</f>
        <v>ΟΚ</v>
      </c>
      <c r="N8" s="9" t="s">
        <v>12</v>
      </c>
      <c r="O8" s="9"/>
      <c r="P8" s="6" t="s">
        <v>12</v>
      </c>
      <c r="Q8" s="3">
        <f t="shared" ref="Q8" si="2">IF(P8="ΝΑΙ",120,0)</f>
        <v>0</v>
      </c>
      <c r="R8" s="6" t="s">
        <v>12</v>
      </c>
      <c r="S8" s="6">
        <f t="shared" ref="S8" si="3">IF(R8="ΝΑΙ",60,0)</f>
        <v>0</v>
      </c>
      <c r="T8" s="3"/>
      <c r="U8" s="3">
        <f t="shared" ref="U8" si="4">IF(T8="ΝΑΙ",250,0)</f>
        <v>0</v>
      </c>
      <c r="V8" s="3" t="s">
        <v>12</v>
      </c>
      <c r="W8" s="3">
        <f t="shared" ref="W8" si="5">IF(V8="ΝΑΙ",120,0)</f>
        <v>0</v>
      </c>
      <c r="X8" s="3"/>
      <c r="Y8" s="3">
        <f t="shared" ref="Y8" si="6">IF(X8="ΑΡΙΣΤΗ",70,IF(X8="ΠΟΛΥ ΚΑΛΗ",50,IF(X8="ΚΑΛΗ",30,)))</f>
        <v>0</v>
      </c>
      <c r="Z8" s="3"/>
      <c r="AA8" s="3">
        <f t="shared" ref="AA8" si="7">IF(Z8="ΑΡΙΣΤΗ",70,IF(Z8="ΠΟΛΥ ΚΑΛΗ",50,IF(Z8="ΚΑΛΗ",30,)))</f>
        <v>0</v>
      </c>
      <c r="AB8" s="3" t="s">
        <v>2</v>
      </c>
      <c r="AC8" s="3">
        <f t="shared" ref="AC8" si="8">IF(AB8="ΑΡΙΣΤΗ",70,IF(AB8="ΠΟΛΥ ΚΑΛΗ",50,IF(AB8="ΚΑΛΗ",30,)))</f>
        <v>70</v>
      </c>
      <c r="AD8" s="3"/>
      <c r="AE8" s="3">
        <f t="shared" ref="AE8" si="9">IF(AD8="ΝΑΙ",150,0)</f>
        <v>0</v>
      </c>
      <c r="AF8" s="3"/>
      <c r="AG8" s="3">
        <f t="shared" ref="AG8" si="10">AF8*17</f>
        <v>0</v>
      </c>
      <c r="AH8" s="3">
        <v>20</v>
      </c>
      <c r="AI8" s="4">
        <f t="shared" ref="AI8" si="11">AH8*7</f>
        <v>140</v>
      </c>
      <c r="AJ8" s="19">
        <f t="shared" ref="AJ8" si="12">H8+Q8+S8+U8+W8+Y8+AA8+AC8+AI8</f>
        <v>938.2</v>
      </c>
      <c r="AS8" s="13" t="s">
        <v>12</v>
      </c>
      <c r="AT8" s="13" t="s">
        <v>5</v>
      </c>
    </row>
    <row r="9" spans="1:61" x14ac:dyDescent="0.3">
      <c r="A9" s="42" t="s">
        <v>41</v>
      </c>
      <c r="B9" s="42"/>
      <c r="C9" s="42"/>
      <c r="D9" s="42"/>
      <c r="E9" s="42"/>
      <c r="F9" s="42"/>
      <c r="G9" s="42"/>
      <c r="H9" s="42"/>
      <c r="I9" s="42"/>
      <c r="J9" s="42"/>
    </row>
  </sheetData>
  <mergeCells count="11">
    <mergeCell ref="A1:E1"/>
    <mergeCell ref="A3:E3"/>
    <mergeCell ref="F3:L3"/>
    <mergeCell ref="P3:AI3"/>
    <mergeCell ref="AJ3:AJ4"/>
    <mergeCell ref="A2:E2"/>
    <mergeCell ref="A7:E7"/>
    <mergeCell ref="F7:L7"/>
    <mergeCell ref="P7:AI7"/>
    <mergeCell ref="A6:E6"/>
    <mergeCell ref="A9:J9"/>
  </mergeCells>
  <dataValidations count="5">
    <dataValidation type="list" allowBlank="1" showInputMessage="1" showErrorMessage="1" sqref="AB8 X8 X5:X6 AB5:AB6 Z5:Z6 Z8" xr:uid="{868E616E-5CE8-4E82-9F39-1201BD99B5E8}">
      <formula1>$AT$5:$AT$8</formula1>
    </dataValidation>
    <dataValidation type="decimal" allowBlank="1" showInputMessage="1" showErrorMessage="1" sqref="G5:G6 G8" xr:uid="{9942DE55-4FDF-4BDB-893B-1002CA746636}">
      <formula1>5</formula1>
      <formula2>10</formula2>
    </dataValidation>
    <dataValidation type="whole" allowBlank="1" showInputMessage="1" showErrorMessage="1" errorTitle="ΠΡΟΣΟΧΗ!" error="ΑΠΟ 1 ΕΩΣ 84 ΜΗΝΕΣ" sqref="AH5:AH6 AH8" xr:uid="{737993A7-DAA5-429B-8E26-6B4AE77CA969}">
      <formula1>1</formula1>
      <formula2>84</formula2>
    </dataValidation>
    <dataValidation type="list" allowBlank="1" showInputMessage="1" showErrorMessage="1" sqref="I8:L8 N8:P8 F8 V8 R8 AD8 AD5:AD6 R5:R6 V5:V6 F5:F6 N5:P6 I5:L6 T5:T6 T8" xr:uid="{07F7E093-5EA5-45AA-A6B0-4B8CE2C8F430}">
      <formula1>$AS$5:$AS$8</formula1>
    </dataValidation>
    <dataValidation type="whole" allowBlank="1" showInputMessage="1" showErrorMessage="1" errorTitle="ΠΡΟΣΟΧΗ!" error="ΑΠΟ 1 ΕΩΣ 24 ΜΗΝΕΣ" sqref="AF5:AF6 AF8" xr:uid="{17411625-0EEF-450F-B29B-22280D7056E7}">
      <formula1>1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ΠΕ2 ΠΑΘΟΛΟΓΟΙ - ΓΕΝ. ΚΑΤΑΤΑΞΗ</vt:lpstr>
      <vt:lpstr>ΠΕ2 ΠΑΘΟΛΟΓΟΙ - 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2018-11-27T15:34:13Z</dcterms:modified>
</cp:coreProperties>
</file>